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lvetiapartners.sharepoint.com/sites/documentcenter/Dokumente/02_Business/02_Adv Serv/Gemeinde Lommiswil/Gutscheinrechner/"/>
    </mc:Choice>
  </mc:AlternateContent>
  <xr:revisionPtr revIDLastSave="5" documentId="8_{77E359C3-501F-4DEC-B5BB-887AC4A24E70}" xr6:coauthVersionLast="47" xr6:coauthVersionMax="47" xr10:uidLastSave="{D0EE6A84-2AD0-44AB-AF6B-330F70B23009}"/>
  <bookViews>
    <workbookView xWindow="-108" yWindow="-108" windowWidth="41496" windowHeight="16776" xr2:uid="{6D2576B3-0674-4E50-BC44-6F0CAC7993CB}"/>
  </bookViews>
  <sheets>
    <sheet name="Berechnung" sheetId="1" r:id="rId1"/>
    <sheet name="Hilfstabelle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" l="1"/>
  <c r="D15" i="1"/>
  <c r="D19" i="1"/>
  <c r="D14" i="1"/>
  <c r="C10" i="2" s="1"/>
  <c r="D10" i="2" s="1"/>
  <c r="C14" i="2" l="1"/>
  <c r="C4" i="2"/>
  <c r="D4" i="2" s="1"/>
  <c r="C17" i="2"/>
  <c r="C7" i="2"/>
  <c r="D7" i="2" s="1"/>
  <c r="C8" i="2"/>
  <c r="D8" i="2" s="1"/>
  <c r="C5" i="2"/>
  <c r="D5" i="2" s="1"/>
  <c r="C18" i="2" l="1"/>
  <c r="C20" i="2" s="1"/>
  <c r="D20" i="1" s="1"/>
  <c r="D21" i="1" s="1"/>
</calcChain>
</file>

<file path=xl/sharedStrings.xml><?xml version="1.0" encoding="utf-8"?>
<sst xmlns="http://schemas.openxmlformats.org/spreadsheetml/2006/main" count="52" uniqueCount="42">
  <si>
    <r>
      <t xml:space="preserve">Familieneinkommen
</t>
    </r>
    <r>
      <rPr>
        <sz val="9"/>
        <color theme="1"/>
        <rFont val="Arial Narrow"/>
        <family val="2"/>
      </rPr>
      <t>(gem. § 3 der Verordnung)</t>
    </r>
  </si>
  <si>
    <t>Geburtsdatum des zu betreuenden Kindes</t>
  </si>
  <si>
    <r>
      <t xml:space="preserve">Start der Betreuung
</t>
    </r>
    <r>
      <rPr>
        <sz val="9"/>
        <color theme="1"/>
        <rFont val="Arial Narrow"/>
        <family val="2"/>
      </rPr>
      <t>(Start des Gutscheins)</t>
    </r>
  </si>
  <si>
    <t>Tarif der Kita</t>
  </si>
  <si>
    <t>Tarif der Tagesfamilie</t>
  </si>
  <si>
    <t>Hier Ihre Daten eingeben</t>
  </si>
  <si>
    <t>Ihre Berechnungsgrundlagen</t>
  </si>
  <si>
    <t>Massgebendes Einkommen</t>
  </si>
  <si>
    <t>Alter des Kindes bei Beginn Betreuung</t>
  </si>
  <si>
    <t>Falls das Kind während der Betreuung alter als 18 Monate wird, kommt automatisch ab diesem Monat der Tarif für über 18 Monate zur Anwendung.</t>
  </si>
  <si>
    <t>Informationen</t>
  </si>
  <si>
    <t>Bezeichnung</t>
  </si>
  <si>
    <t>Wert</t>
  </si>
  <si>
    <t>Berechnung des Gutscheins</t>
  </si>
  <si>
    <t>Geben Sie hier entweder den Tarif Kita oder Tagesfamilie ein, je nach Wahl der Betreuungsform</t>
  </si>
  <si>
    <t>Betreuungsgutschein</t>
  </si>
  <si>
    <t>Restkosten</t>
  </si>
  <si>
    <t>ü 18 Mt.</t>
  </si>
  <si>
    <t>Kita</t>
  </si>
  <si>
    <t>u 18 Mt.</t>
  </si>
  <si>
    <t>TF</t>
  </si>
  <si>
    <t>Vorschule</t>
  </si>
  <si>
    <t>Minimaleinkommen</t>
  </si>
  <si>
    <t>Maximaleinkommen</t>
  </si>
  <si>
    <t>Grunddaten</t>
  </si>
  <si>
    <t>Berechnung maximaler Gutschein</t>
  </si>
  <si>
    <t>Mindestelternbeitrag</t>
  </si>
  <si>
    <t>Kind eingeschult?</t>
  </si>
  <si>
    <t>Wenn das Kind bereits eingeschult ist bitte ein "x" einfügen</t>
  </si>
  <si>
    <t>u18 ohne Deckel</t>
  </si>
  <si>
    <t>ü 18 ohne Deckel</t>
  </si>
  <si>
    <t>Vorschule ohne Deckel</t>
  </si>
  <si>
    <t>u18 mit Deckel</t>
  </si>
  <si>
    <t>ü18 mit Deckel</t>
  </si>
  <si>
    <t>Vorschule mit Deckel</t>
  </si>
  <si>
    <t>Maximaler Gutschein aufgrund der Berechnungsgrundlagen ohne Eigenleistung</t>
  </si>
  <si>
    <t xml:space="preserve">Der Betreuungsgutschein wird für Kitas pro Tag und für Tagesfamilien pro Stunde ausgewiesen. Der Betreuungsgutschein wird direkt der Institution überwiesen. </t>
  </si>
  <si>
    <t>Maximaler Gutschein aufgrund der Berechnungsgrundlagen mit Eigenleistung ohne Maximaltarif</t>
  </si>
  <si>
    <t>Effektiv maximaler Gutschein</t>
  </si>
  <si>
    <t>Dieser Betrag entspricht Ihren ungefähren Restkosten, die direkt durch die Institution verrechnet werden</t>
  </si>
  <si>
    <t>* der hier berechnete Gutscheinwert ist eine unverbindliche Information. Es besteht kein Anspruch auf den hier berechneten Wert. Massgebend ist die individuelle Verfügung.</t>
  </si>
  <si>
    <r>
      <t xml:space="preserve">             </t>
    </r>
    <r>
      <rPr>
        <b/>
        <sz val="18"/>
        <color theme="1"/>
        <rFont val="TT Hazelnuts"/>
        <family val="3"/>
      </rPr>
      <t>Gutscheinrechner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</si>
</sst>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CHF&quot;\ * #,##0.00_ ;_ &quot;CHF&quot;\ * \-#,##0.00_ ;_ &quot;CHF&quot;\ * &quot;-&quot;??_ ;_ @_ "/>
  </numFmts>
  <fonts count="9"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8"/>
      <color theme="1"/>
      <name val="Arial Narrow"/>
      <family val="2"/>
    </font>
    <font>
      <sz val="9"/>
      <color theme="1"/>
      <name val="Arial Narrow"/>
      <family val="2"/>
    </font>
    <font>
      <i/>
      <sz val="11"/>
      <color theme="1"/>
      <name val="Arial Narrow"/>
      <family val="2"/>
    </font>
    <font>
      <sz val="11"/>
      <color theme="0" tint="-0.14999847407452621"/>
      <name val="Arial Narrow"/>
      <family val="2"/>
    </font>
    <font>
      <b/>
      <sz val="11"/>
      <color theme="0" tint="-0.14999847407452621"/>
      <name val="Arial Narrow"/>
      <family val="2"/>
    </font>
    <font>
      <b/>
      <sz val="18"/>
      <color theme="1"/>
      <name val="TT Hazelnuts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2" xfId="0" applyFont="1" applyBorder="1"/>
    <xf numFmtId="0" fontId="0" fillId="0" borderId="3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8" xfId="0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2" fillId="0" borderId="12" xfId="0" applyFont="1" applyBorder="1"/>
    <xf numFmtId="0" fontId="0" fillId="0" borderId="13" xfId="0" applyBorder="1"/>
    <xf numFmtId="0" fontId="0" fillId="0" borderId="13" xfId="0" applyBorder="1" applyAlignment="1">
      <alignment horizontal="left" vertical="center"/>
    </xf>
    <xf numFmtId="0" fontId="0" fillId="0" borderId="14" xfId="0" applyBorder="1"/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6" xfId="0" applyBorder="1" applyAlignment="1">
      <alignment horizontal="left" vertical="center"/>
    </xf>
    <xf numFmtId="44" fontId="0" fillId="0" borderId="1" xfId="1" applyFont="1" applyBorder="1" applyAlignment="1" applyProtection="1">
      <alignment horizontal="left" vertical="center"/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44" fontId="2" fillId="0" borderId="20" xfId="0" applyNumberFormat="1" applyFont="1" applyBorder="1" applyAlignment="1">
      <alignment horizontal="left" vertical="center"/>
    </xf>
    <xf numFmtId="0" fontId="0" fillId="0" borderId="17" xfId="0" applyBorder="1"/>
    <xf numFmtId="0" fontId="0" fillId="0" borderId="18" xfId="0" applyBorder="1"/>
    <xf numFmtId="44" fontId="0" fillId="0" borderId="18" xfId="0" applyNumberFormat="1" applyBorder="1"/>
    <xf numFmtId="0" fontId="0" fillId="0" borderId="19" xfId="0" applyBorder="1"/>
    <xf numFmtId="44" fontId="2" fillId="0" borderId="21" xfId="0" applyNumberFormat="1" applyFont="1" applyBorder="1" applyAlignment="1">
      <alignment horizontal="left" vertical="center"/>
    </xf>
    <xf numFmtId="44" fontId="2" fillId="0" borderId="1" xfId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4" fontId="2" fillId="0" borderId="22" xfId="1" applyFont="1" applyBorder="1" applyAlignment="1">
      <alignment horizontal="left" vertical="center"/>
    </xf>
    <xf numFmtId="44" fontId="2" fillId="0" borderId="23" xfId="1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2" fillId="0" borderId="2" xfId="0" applyFont="1" applyBorder="1" applyProtection="1"/>
    <xf numFmtId="0" fontId="0" fillId="0" borderId="3" xfId="0" applyBorder="1" applyProtection="1"/>
    <xf numFmtId="0" fontId="7" fillId="0" borderId="2" xfId="0" applyFont="1" applyBorder="1" applyProtection="1"/>
    <xf numFmtId="0" fontId="6" fillId="0" borderId="8" xfId="0" applyFont="1" applyBorder="1" applyProtection="1"/>
    <xf numFmtId="0" fontId="6" fillId="0" borderId="3" xfId="0" applyFont="1" applyBorder="1" applyProtection="1"/>
    <xf numFmtId="0" fontId="0" fillId="0" borderId="0" xfId="0" applyProtection="1"/>
    <xf numFmtId="0" fontId="0" fillId="0" borderId="4" xfId="0" applyBorder="1" applyProtection="1"/>
    <xf numFmtId="0" fontId="0" fillId="0" borderId="5" xfId="0" applyBorder="1" applyProtection="1"/>
    <xf numFmtId="0" fontId="6" fillId="0" borderId="4" xfId="0" applyFont="1" applyBorder="1" applyProtection="1"/>
    <xf numFmtId="0" fontId="6" fillId="0" borderId="0" xfId="0" applyFont="1" applyProtection="1"/>
    <xf numFmtId="0" fontId="6" fillId="0" borderId="5" xfId="0" applyFont="1" applyBorder="1" applyProtection="1"/>
    <xf numFmtId="0" fontId="2" fillId="0" borderId="4" xfId="0" applyFont="1" applyBorder="1" applyProtection="1"/>
    <xf numFmtId="44" fontId="0" fillId="0" borderId="5" xfId="1" applyFont="1" applyBorder="1" applyProtection="1"/>
    <xf numFmtId="0" fontId="7" fillId="0" borderId="4" xfId="0" applyFont="1" applyBorder="1" applyProtection="1"/>
    <xf numFmtId="0" fontId="7" fillId="0" borderId="0" xfId="0" applyFont="1" applyProtection="1"/>
    <xf numFmtId="44" fontId="6" fillId="2" borderId="4" xfId="0" applyNumberFormat="1" applyFont="1" applyFill="1" applyBorder="1" applyProtection="1"/>
    <xf numFmtId="44" fontId="6" fillId="0" borderId="0" xfId="1" applyFont="1" applyBorder="1" applyProtection="1"/>
    <xf numFmtId="44" fontId="6" fillId="0" borderId="4" xfId="1" applyFont="1" applyBorder="1" applyProtection="1"/>
    <xf numFmtId="44" fontId="0" fillId="0" borderId="4" xfId="1" applyFont="1" applyBorder="1" applyProtection="1"/>
    <xf numFmtId="44" fontId="6" fillId="2" borderId="4" xfId="1" applyFont="1" applyFill="1" applyBorder="1" applyProtection="1"/>
    <xf numFmtId="44" fontId="0" fillId="0" borderId="6" xfId="1" applyFont="1" applyBorder="1" applyProtection="1"/>
    <xf numFmtId="0" fontId="0" fillId="0" borderId="7" xfId="0" applyBorder="1" applyProtection="1"/>
    <xf numFmtId="0" fontId="6" fillId="0" borderId="9" xfId="0" applyFont="1" applyBorder="1" applyProtection="1"/>
    <xf numFmtId="0" fontId="6" fillId="0" borderId="7" xfId="0" applyFont="1" applyBorder="1" applyProtection="1"/>
    <xf numFmtId="0" fontId="2" fillId="0" borderId="10" xfId="0" applyFont="1" applyBorder="1" applyProtection="1"/>
    <xf numFmtId="44" fontId="0" fillId="0" borderId="11" xfId="1" applyFont="1" applyBorder="1" applyProtection="1"/>
  </cellXfs>
  <cellStyles count="2">
    <cellStyle name="Standard" xfId="0" builtinId="0"/>
    <cellStyle name="Währung" xfId="1" builtinId="4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466725</xdr:colOff>
      <xdr:row>1</xdr:row>
      <xdr:rowOff>114694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D65C751-8E2A-4CFC-BE41-EC166BDD93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-7" r="-7"/>
        <a:stretch/>
      </xdr:blipFill>
      <xdr:spPr>
        <a:xfrm>
          <a:off x="333375" y="0"/>
          <a:ext cx="1228725" cy="543319"/>
        </a:xfrm>
        <a:prstGeom prst="rect">
          <a:avLst/>
        </a:prstGeom>
      </xdr:spPr>
    </xdr:pic>
    <xdr:clientData/>
  </xdr:twoCellAnchor>
  <xdr:twoCellAnchor editAs="oneCell">
    <xdr:from>
      <xdr:col>8</xdr:col>
      <xdr:colOff>236220</xdr:colOff>
      <xdr:row>0</xdr:row>
      <xdr:rowOff>76201</xdr:rowOff>
    </xdr:from>
    <xdr:to>
      <xdr:col>8</xdr:col>
      <xdr:colOff>593632</xdr:colOff>
      <xdr:row>1</xdr:row>
      <xdr:rowOff>68581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28B13FE-3515-3049-1471-798DC9C676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76201"/>
          <a:ext cx="357412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80505-CC31-401E-B972-B6F394020ACE}">
  <sheetPr>
    <pageSetUpPr fitToPage="1"/>
  </sheetPr>
  <dimension ref="B1:I23"/>
  <sheetViews>
    <sheetView showGridLines="0" showRowColHeaders="0" tabSelected="1" workbookViewId="0">
      <selection activeCell="D7" sqref="D7"/>
    </sheetView>
  </sheetViews>
  <sheetFormatPr baseColWidth="10" defaultColWidth="10.75" defaultRowHeight="13.8"/>
  <cols>
    <col min="1" max="1" width="5" customWidth="1"/>
    <col min="3" max="3" width="12.625" customWidth="1"/>
    <col min="4" max="4" width="28" customWidth="1"/>
    <col min="5" max="5" width="23.125" customWidth="1"/>
  </cols>
  <sheetData>
    <row r="1" spans="2:9" ht="33.75" customHeight="1">
      <c r="C1" s="30" t="s">
        <v>41</v>
      </c>
    </row>
    <row r="2" spans="2:9" ht="9.75" customHeight="1"/>
    <row r="3" spans="2:9">
      <c r="B3" s="3" t="s">
        <v>5</v>
      </c>
      <c r="C3" s="6"/>
      <c r="D3" s="6"/>
      <c r="E3" s="6"/>
      <c r="F3" s="6"/>
      <c r="G3" s="6"/>
      <c r="H3" s="6"/>
      <c r="I3" s="4"/>
    </row>
    <row r="4" spans="2:9">
      <c r="B4" s="40" t="s">
        <v>11</v>
      </c>
      <c r="C4" s="41"/>
      <c r="D4" s="10" t="s">
        <v>12</v>
      </c>
      <c r="E4" s="10" t="s">
        <v>10</v>
      </c>
      <c r="I4" s="5"/>
    </row>
    <row r="5" spans="2:9" ht="38.25" customHeight="1">
      <c r="B5" s="42" t="s">
        <v>0</v>
      </c>
      <c r="C5" s="34"/>
      <c r="D5" s="18"/>
      <c r="I5" s="5"/>
    </row>
    <row r="6" spans="2:9" ht="36" customHeight="1">
      <c r="B6" s="42" t="s">
        <v>1</v>
      </c>
      <c r="C6" s="34"/>
      <c r="D6" s="19"/>
      <c r="I6" s="5"/>
    </row>
    <row r="7" spans="2:9" ht="33" customHeight="1">
      <c r="B7" s="42" t="s">
        <v>2</v>
      </c>
      <c r="C7" s="33"/>
      <c r="D7" s="19"/>
      <c r="I7" s="5"/>
    </row>
    <row r="8" spans="2:9" ht="33" customHeight="1">
      <c r="B8" s="42" t="s">
        <v>27</v>
      </c>
      <c r="C8" s="34"/>
      <c r="D8" s="19"/>
      <c r="E8" s="33" t="s">
        <v>28</v>
      </c>
      <c r="F8" s="33"/>
      <c r="G8" s="33"/>
      <c r="H8" s="33"/>
      <c r="I8" s="36"/>
    </row>
    <row r="9" spans="2:9" ht="33.75" customHeight="1">
      <c r="B9" s="43" t="s">
        <v>3</v>
      </c>
      <c r="C9" s="33"/>
      <c r="D9" s="18"/>
      <c r="E9" s="34" t="s">
        <v>14</v>
      </c>
      <c r="F9" s="34"/>
      <c r="G9" s="34"/>
      <c r="H9" s="34"/>
      <c r="I9" s="37"/>
    </row>
    <row r="10" spans="2:9" ht="33.75" customHeight="1">
      <c r="B10" s="17" t="s">
        <v>4</v>
      </c>
      <c r="C10" s="7"/>
      <c r="D10" s="18"/>
      <c r="E10" s="38"/>
      <c r="F10" s="38"/>
      <c r="G10" s="38"/>
      <c r="H10" s="38"/>
      <c r="I10" s="39"/>
    </row>
    <row r="11" spans="2:9">
      <c r="D11" s="2"/>
    </row>
    <row r="12" spans="2:9">
      <c r="B12" s="3" t="s">
        <v>6</v>
      </c>
      <c r="C12" s="6"/>
      <c r="D12" s="8"/>
      <c r="E12" s="6"/>
      <c r="F12" s="6"/>
      <c r="G12" s="6"/>
      <c r="H12" s="6"/>
      <c r="I12" s="4"/>
    </row>
    <row r="13" spans="2:9">
      <c r="B13" s="40" t="s">
        <v>11</v>
      </c>
      <c r="C13" s="41"/>
      <c r="D13" s="9" t="s">
        <v>12</v>
      </c>
      <c r="E13" s="10" t="s">
        <v>10</v>
      </c>
      <c r="I13" s="5"/>
    </row>
    <row r="14" spans="2:9" ht="33" customHeight="1">
      <c r="B14" s="43" t="s">
        <v>7</v>
      </c>
      <c r="C14" s="33"/>
      <c r="D14" s="26">
        <f>D5</f>
        <v>0</v>
      </c>
      <c r="I14" s="5"/>
    </row>
    <row r="15" spans="2:9" ht="37.5" customHeight="1">
      <c r="B15" s="44" t="s">
        <v>8</v>
      </c>
      <c r="C15" s="38"/>
      <c r="D15" s="27">
        <f>DATEDIF(D6,D7,"M")</f>
        <v>0</v>
      </c>
      <c r="E15" s="38" t="s">
        <v>9</v>
      </c>
      <c r="F15" s="38"/>
      <c r="G15" s="38"/>
      <c r="H15" s="38"/>
      <c r="I15" s="39"/>
    </row>
    <row r="16" spans="2:9" ht="14.4" thickBot="1">
      <c r="D16" s="2"/>
    </row>
    <row r="17" spans="2:9">
      <c r="B17" s="11" t="s">
        <v>13</v>
      </c>
      <c r="C17" s="12"/>
      <c r="D17" s="13"/>
      <c r="E17" s="12"/>
      <c r="F17" s="12"/>
      <c r="G17" s="12"/>
      <c r="H17" s="12"/>
      <c r="I17" s="14"/>
    </row>
    <row r="18" spans="2:9" s="1" customFormat="1" ht="36" customHeight="1">
      <c r="B18" s="32" t="s">
        <v>3</v>
      </c>
      <c r="C18" s="33"/>
      <c r="D18" s="28">
        <f>$D$9</f>
        <v>0</v>
      </c>
      <c r="I18" s="15"/>
    </row>
    <row r="19" spans="2:9" s="1" customFormat="1" ht="36" customHeight="1">
      <c r="B19" s="16" t="s">
        <v>4</v>
      </c>
      <c r="D19" s="29">
        <f>$D$10</f>
        <v>0</v>
      </c>
      <c r="I19" s="15"/>
    </row>
    <row r="20" spans="2:9" ht="36" customHeight="1">
      <c r="B20" s="32" t="s">
        <v>15</v>
      </c>
      <c r="C20" s="33"/>
      <c r="D20" s="25">
        <f>Hilfstabelle!$C$20</f>
        <v>0</v>
      </c>
      <c r="E20" s="34" t="s">
        <v>36</v>
      </c>
      <c r="F20" s="34"/>
      <c r="G20" s="34"/>
      <c r="H20" s="34"/>
      <c r="I20" s="35"/>
    </row>
    <row r="21" spans="2:9" ht="36" customHeight="1" thickBot="1">
      <c r="B21" s="32" t="s">
        <v>16</v>
      </c>
      <c r="C21" s="33"/>
      <c r="D21" s="20">
        <f>$D$18+$D$19-$D$20</f>
        <v>0</v>
      </c>
      <c r="E21" s="34" t="s">
        <v>39</v>
      </c>
      <c r="F21" s="34"/>
      <c r="G21" s="34"/>
      <c r="H21" s="34"/>
      <c r="I21" s="35"/>
    </row>
    <row r="22" spans="2:9" ht="8.25" customHeight="1" thickTop="1" thickBot="1">
      <c r="B22" s="21"/>
      <c r="C22" s="22"/>
      <c r="D22" s="23"/>
      <c r="E22" s="22"/>
      <c r="F22" s="22"/>
      <c r="G22" s="22"/>
      <c r="H22" s="22"/>
      <c r="I22" s="24"/>
    </row>
    <row r="23" spans="2:9" ht="33" customHeight="1">
      <c r="B23" s="31" t="s">
        <v>40</v>
      </c>
      <c r="C23" s="31"/>
      <c r="D23" s="31"/>
      <c r="E23" s="31"/>
      <c r="F23" s="31"/>
      <c r="G23" s="31"/>
      <c r="H23" s="31"/>
      <c r="I23" s="31"/>
    </row>
  </sheetData>
  <sheetProtection algorithmName="SHA-512" hashValue="Dy19ZFe9XXBum5jcGl+GY7MtU6P/rzA9kM9pY38uTDM2x6JZ27u/9XG/x17zFZJjHhkpt2UulRTunxHqmiFt1A==" saltValue="617IWC3InFEuOBr8WuWSzg==" spinCount="100000" sheet="1" selectLockedCells="1"/>
  <mergeCells count="18">
    <mergeCell ref="B4:C4"/>
    <mergeCell ref="B20:C20"/>
    <mergeCell ref="B5:C5"/>
    <mergeCell ref="B6:C6"/>
    <mergeCell ref="B7:C7"/>
    <mergeCell ref="B9:C9"/>
    <mergeCell ref="B14:C14"/>
    <mergeCell ref="B15:C15"/>
    <mergeCell ref="B8:C8"/>
    <mergeCell ref="B13:C13"/>
    <mergeCell ref="B18:C18"/>
    <mergeCell ref="B23:I23"/>
    <mergeCell ref="B21:C21"/>
    <mergeCell ref="E20:I20"/>
    <mergeCell ref="E21:I21"/>
    <mergeCell ref="E8:I8"/>
    <mergeCell ref="E9:I10"/>
    <mergeCell ref="E15:I15"/>
  </mergeCells>
  <conditionalFormatting sqref="D15">
    <cfRule type="cellIs" dxfId="0" priority="1" operator="greaterThan">
      <formula>120</formula>
    </cfRule>
  </conditionalFormatting>
  <pageMargins left="0.25" right="0.25" top="0.75" bottom="0.75" header="0.3" footer="0.3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78E43-071B-4917-A9EB-DAB53D95EFF0}">
  <dimension ref="A1:H20"/>
  <sheetViews>
    <sheetView workbookViewId="0"/>
  </sheetViews>
  <sheetFormatPr baseColWidth="10" defaultColWidth="10.75" defaultRowHeight="13.8"/>
  <cols>
    <col min="1" max="1" width="23.25" style="50" customWidth="1"/>
    <col min="2" max="2" width="11.375" style="50" bestFit="1" customWidth="1"/>
    <col min="3" max="3" width="28.125" style="50" customWidth="1"/>
    <col min="4" max="4" width="19.25" style="50" bestFit="1" customWidth="1"/>
    <col min="5" max="16384" width="10.75" style="50"/>
  </cols>
  <sheetData>
    <row r="1" spans="1:8">
      <c r="A1" s="45" t="s">
        <v>24</v>
      </c>
      <c r="B1" s="46"/>
      <c r="C1" s="47" t="s">
        <v>25</v>
      </c>
      <c r="D1" s="48"/>
      <c r="E1" s="48"/>
      <c r="F1" s="48"/>
      <c r="G1" s="48"/>
      <c r="H1" s="49"/>
    </row>
    <row r="2" spans="1:8">
      <c r="A2" s="51"/>
      <c r="B2" s="52"/>
      <c r="C2" s="53"/>
      <c r="D2" s="54"/>
      <c r="E2" s="54"/>
      <c r="F2" s="54"/>
      <c r="G2" s="54"/>
      <c r="H2" s="55"/>
    </row>
    <row r="3" spans="1:8">
      <c r="A3" s="56" t="s">
        <v>19</v>
      </c>
      <c r="B3" s="57"/>
      <c r="C3" s="58" t="s">
        <v>29</v>
      </c>
      <c r="D3" s="59" t="s">
        <v>32</v>
      </c>
      <c r="E3" s="54"/>
      <c r="F3" s="54"/>
      <c r="G3" s="54"/>
      <c r="H3" s="55"/>
    </row>
    <row r="4" spans="1:8">
      <c r="A4" s="51" t="s">
        <v>18</v>
      </c>
      <c r="B4" s="57">
        <v>140</v>
      </c>
      <c r="C4" s="60">
        <f>$B$4/($A$16-$A$18)*(Berechnung!$D$14-Hilfstabelle!$A$16)+Hilfstabelle!$B$4</f>
        <v>210</v>
      </c>
      <c r="D4" s="61">
        <f>IF(C4&gt;=B4,B4,C4)</f>
        <v>140</v>
      </c>
      <c r="E4" s="54"/>
      <c r="F4" s="54"/>
      <c r="G4" s="54"/>
      <c r="H4" s="55"/>
    </row>
    <row r="5" spans="1:8">
      <c r="A5" s="51" t="s">
        <v>20</v>
      </c>
      <c r="B5" s="57">
        <v>14</v>
      </c>
      <c r="C5" s="60">
        <f>$B$5/($A$16-$A$18)*(Berechnung!$D$14-Hilfstabelle!$A$16)+Hilfstabelle!$B$5</f>
        <v>21</v>
      </c>
      <c r="D5" s="61">
        <f>IF(C5&gt;=B5,B5,C5)</f>
        <v>14</v>
      </c>
      <c r="E5" s="54"/>
      <c r="F5" s="54"/>
      <c r="G5" s="54"/>
      <c r="H5" s="55"/>
    </row>
    <row r="6" spans="1:8">
      <c r="A6" s="56" t="s">
        <v>17</v>
      </c>
      <c r="B6" s="57"/>
      <c r="C6" s="58" t="s">
        <v>30</v>
      </c>
      <c r="D6" s="59" t="s">
        <v>33</v>
      </c>
      <c r="E6" s="54"/>
      <c r="F6" s="54"/>
      <c r="G6" s="54"/>
      <c r="H6" s="55"/>
    </row>
    <row r="7" spans="1:8">
      <c r="A7" s="51" t="s">
        <v>18</v>
      </c>
      <c r="B7" s="57">
        <v>95</v>
      </c>
      <c r="C7" s="60">
        <f>$B$7/($A$16-$A$18)*(Berechnung!$D$14-Hilfstabelle!$A$16)+Hilfstabelle!$B$7</f>
        <v>142.5</v>
      </c>
      <c r="D7" s="61">
        <f>IF(C7&gt;=B7,B7,C7)</f>
        <v>95</v>
      </c>
      <c r="E7" s="54"/>
      <c r="F7" s="54"/>
      <c r="G7" s="54"/>
      <c r="H7" s="55"/>
    </row>
    <row r="8" spans="1:8">
      <c r="A8" s="51" t="s">
        <v>20</v>
      </c>
      <c r="B8" s="57">
        <v>9.5</v>
      </c>
      <c r="C8" s="60">
        <f>$B$8/($A$16-$A$18)*(Berechnung!$D$14-Hilfstabelle!$A$16)+Hilfstabelle!$B$8</f>
        <v>14.25</v>
      </c>
      <c r="D8" s="61">
        <f>IF(C8&gt;=B8,B8,C8)</f>
        <v>9.5</v>
      </c>
      <c r="E8" s="54"/>
      <c r="F8" s="54"/>
      <c r="G8" s="54"/>
      <c r="H8" s="55"/>
    </row>
    <row r="9" spans="1:8">
      <c r="A9" s="56" t="s">
        <v>21</v>
      </c>
      <c r="B9" s="57"/>
      <c r="C9" s="58" t="s">
        <v>31</v>
      </c>
      <c r="D9" s="59" t="s">
        <v>34</v>
      </c>
      <c r="E9" s="54"/>
      <c r="F9" s="54"/>
      <c r="G9" s="54"/>
      <c r="H9" s="55"/>
    </row>
    <row r="10" spans="1:8">
      <c r="A10" s="51" t="s">
        <v>20</v>
      </c>
      <c r="B10" s="57">
        <v>7</v>
      </c>
      <c r="C10" s="60">
        <f>$B$10/($A$16-$A$18)*(Berechnung!$D$14-Hilfstabelle!$A$16)+Hilfstabelle!$B$10</f>
        <v>10.5</v>
      </c>
      <c r="D10" s="61">
        <f>IF(C10&gt;=B10,B10,C10)</f>
        <v>7</v>
      </c>
      <c r="E10" s="54"/>
      <c r="F10" s="54"/>
      <c r="G10" s="54"/>
      <c r="H10" s="55"/>
    </row>
    <row r="11" spans="1:8">
      <c r="A11" s="51"/>
      <c r="B11" s="57"/>
      <c r="C11" s="53"/>
      <c r="D11" s="54"/>
      <c r="E11" s="54"/>
      <c r="F11" s="54"/>
      <c r="G11" s="54"/>
      <c r="H11" s="55"/>
    </row>
    <row r="12" spans="1:8">
      <c r="A12" s="56" t="s">
        <v>26</v>
      </c>
      <c r="B12" s="57"/>
      <c r="C12" s="53"/>
      <c r="D12" s="54"/>
      <c r="E12" s="54"/>
      <c r="F12" s="54"/>
      <c r="G12" s="54"/>
      <c r="H12" s="55"/>
    </row>
    <row r="13" spans="1:8">
      <c r="A13" s="50" t="s">
        <v>18</v>
      </c>
      <c r="B13" s="57">
        <v>30</v>
      </c>
      <c r="C13" s="58" t="s">
        <v>35</v>
      </c>
      <c r="D13" s="54"/>
      <c r="E13" s="54"/>
      <c r="F13" s="54"/>
      <c r="G13" s="54"/>
      <c r="H13" s="55"/>
    </row>
    <row r="14" spans="1:8">
      <c r="A14" s="50" t="s">
        <v>20</v>
      </c>
      <c r="B14" s="57">
        <v>3</v>
      </c>
      <c r="C14" s="62">
        <f>IF(AND(Berechnung!D9&gt;0,Berechnung!D10&gt;0),"Zwei Tarife eingegeben!",IF(AND(Berechnung!D8="x",Berechnung!D10&gt;0),Hilfstabelle!D10,IF(AND(Berechnung!D8="x",Berechnung!D9&gt;0),0,IF(AND(Berechnung!D9&gt;0,Berechnung!D15&lt;18),Hilfstabelle!D4,IF(AND(Berechnung!D9&gt;0,Berechnung!D15&gt;=18),Hilfstabelle!D7,IF(AND(Berechnung!D10&gt;0,Berechnung!D15&lt;18),Hilfstabelle!D5,IF(AND(Berechnung!D10&gt;0,Berechnung!D15&gt;=18),Hilfstabelle!D8,0)))))))</f>
        <v>0</v>
      </c>
      <c r="D14" s="54"/>
      <c r="E14" s="54"/>
      <c r="F14" s="54"/>
      <c r="G14" s="54"/>
      <c r="H14" s="55"/>
    </row>
    <row r="15" spans="1:8">
      <c r="A15" s="56" t="s">
        <v>22</v>
      </c>
      <c r="B15" s="52"/>
      <c r="C15" s="53"/>
      <c r="D15" s="54"/>
      <c r="E15" s="54"/>
      <c r="F15" s="54"/>
      <c r="G15" s="54"/>
      <c r="H15" s="55"/>
    </row>
    <row r="16" spans="1:8">
      <c r="A16" s="63">
        <v>40000</v>
      </c>
      <c r="B16" s="52"/>
      <c r="C16" s="58" t="s">
        <v>37</v>
      </c>
      <c r="D16" s="54"/>
      <c r="E16" s="54"/>
      <c r="F16" s="54"/>
      <c r="G16" s="54"/>
      <c r="H16" s="55"/>
    </row>
    <row r="17" spans="1:8">
      <c r="A17" s="56" t="s">
        <v>23</v>
      </c>
      <c r="B17" s="52"/>
      <c r="C17" s="64">
        <f>IF(Berechnung!$D$18&gt;0,Berechnung!$D$18-Hilfstabelle!$B$13,Berechnung!$D$19-Hilfstabelle!$B$14)</f>
        <v>-3</v>
      </c>
      <c r="D17" s="54"/>
      <c r="E17" s="54"/>
      <c r="F17" s="54"/>
      <c r="G17" s="54"/>
      <c r="H17" s="55"/>
    </row>
    <row r="18" spans="1:8" ht="14.4" thickBot="1">
      <c r="A18" s="65">
        <v>120000</v>
      </c>
      <c r="B18" s="66"/>
      <c r="C18" s="53">
        <f>IF(C17&gt;C14,C14,C17)</f>
        <v>-3</v>
      </c>
      <c r="D18" s="67"/>
      <c r="E18" s="67"/>
      <c r="F18" s="67"/>
      <c r="G18" s="67"/>
      <c r="H18" s="68"/>
    </row>
    <row r="19" spans="1:8">
      <c r="C19" s="69" t="s">
        <v>38</v>
      </c>
    </row>
    <row r="20" spans="1:8" ht="14.4" thickBot="1">
      <c r="C20" s="70">
        <f>IF(C14="Zwei Tarife eingegeben!",C14,IF(C18&lt;0,0,C18))</f>
        <v>0</v>
      </c>
    </row>
  </sheetData>
  <sheetProtection algorithmName="SHA-512" hashValue="0BKZZZRRZgjKOg2gdLO4QIrIpnxHV/Oyylp9kXJc4OCn7dU2xK75SwAF5QLAnx5tfp6W3lWrE1i9BhAX5gJBNQ==" saltValue="3L+7LdUO4qWabFNudVdJ+w==" spinCount="100000" sheet="1" objects="1" scenarios="1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FA68E53587A54589CDB927382A467B" ma:contentTypeVersion="18" ma:contentTypeDescription="Ein neues Dokument erstellen." ma:contentTypeScope="" ma:versionID="386474fe1a0ab2bdf22ef35314903622">
  <xsd:schema xmlns:xsd="http://www.w3.org/2001/XMLSchema" xmlns:xs="http://www.w3.org/2001/XMLSchema" xmlns:p="http://schemas.microsoft.com/office/2006/metadata/properties" xmlns:ns2="bc9fe145-9b90-4374-83b3-9608c665bf38" xmlns:ns3="d1199ca0-468f-4eb0-8e0d-69edbb36b30d" targetNamespace="http://schemas.microsoft.com/office/2006/metadata/properties" ma:root="true" ma:fieldsID="0f9211d4457e1ab2cf06fa297b719867" ns2:_="" ns3:_="">
    <xsd:import namespace="bc9fe145-9b90-4374-83b3-9608c665bf38"/>
    <xsd:import namespace="d1199ca0-468f-4eb0-8e0d-69edbb36b30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fe145-9b90-4374-83b3-9608c665bf3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848c03dd-d098-45f6-ac9f-2f75caf2c9ce}" ma:internalName="TaxCatchAll" ma:showField="CatchAllData" ma:web="bc9fe145-9b90-4374-83b3-9608c665bf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99ca0-468f-4eb0-8e0d-69edbb36b3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dmarkierungen" ma:readOnly="false" ma:fieldId="{5cf76f15-5ced-4ddc-b409-7134ff3c332f}" ma:taxonomyMulti="true" ma:sspId="37d29193-264a-472f-80c8-2531523e38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c9fe145-9b90-4374-83b3-9608c665bf38">CCD4K7NJ3Q5V-51910503-353598</_dlc_DocId>
    <lcf76f155ced4ddcb4097134ff3c332f xmlns="d1199ca0-468f-4eb0-8e0d-69edbb36b30d">
      <Terms xmlns="http://schemas.microsoft.com/office/infopath/2007/PartnerControls"/>
    </lcf76f155ced4ddcb4097134ff3c332f>
    <TaxCatchAll xmlns="bc9fe145-9b90-4374-83b3-9608c665bf38" xsi:nil="true"/>
    <_dlc_DocIdUrl xmlns="bc9fe145-9b90-4374-83b3-9608c665bf38">
      <Url>https://helvetiapartners.sharepoint.com/sites/documentcenter/_layouts/15/DocIdRedir.aspx?ID=CCD4K7NJ3Q5V-51910503-353598</Url>
      <Description>CCD4K7NJ3Q5V-51910503-353598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691FE14-6552-466F-9D29-215168C8FA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9fe145-9b90-4374-83b3-9608c665bf38"/>
    <ds:schemaRef ds:uri="d1199ca0-468f-4eb0-8e0d-69edbb36b3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DF23D5-21A1-43E6-A365-10287D756F6C}">
  <ds:schemaRefs>
    <ds:schemaRef ds:uri="http://schemas.openxmlformats.org/package/2006/metadata/core-properties"/>
    <ds:schemaRef ds:uri="bc9fe145-9b90-4374-83b3-9608c665bf38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purl.org/dc/elements/1.1/"/>
    <ds:schemaRef ds:uri="d1199ca0-468f-4eb0-8e0d-69edbb36b30d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FF24B9E-6686-4472-8517-AB0C66F2E02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BC0EBF1-FEFD-4E8A-AC5D-F04810BDA6C8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Berechnung</vt:lpstr>
      <vt:lpstr>Hilfstabelle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Hummel</dc:creator>
  <cp:lastModifiedBy>Andre Naef</cp:lastModifiedBy>
  <cp:lastPrinted>2022-05-23T07:37:58Z</cp:lastPrinted>
  <dcterms:created xsi:type="dcterms:W3CDTF">2022-01-27T10:31:59Z</dcterms:created>
  <dcterms:modified xsi:type="dcterms:W3CDTF">2024-05-03T09:41:16Z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0x01010032FA68E53587A54589CDB927382A467B</vt:lpwstr>
  </property>
  <property fmtid="{D5CDD505-2E9C-101B-9397-08002B2CF9AE}" pid="3" name="_dlc_DocIdItemGuid">
    <vt:lpwstr>93b5232d-83da-4940-aa59-2b8c38c1e2f1</vt:lpwstr>
  </property>
  <property fmtid="{D5CDD505-2E9C-101B-9397-08002B2CF9AE}" pid="4" name="MediaServiceImageTags">
    <vt:lpwstr/>
  </property>
</Properties>
</file>